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pwi\Desktop\Kakandeh\Financiën\"/>
    </mc:Choice>
  </mc:AlternateContent>
  <xr:revisionPtr revIDLastSave="0" documentId="13_ncr:1_{B7839863-2902-48E9-8E06-84BFDAC6516F}" xr6:coauthVersionLast="46" xr6:coauthVersionMax="47" xr10:uidLastSave="{00000000-0000-0000-0000-000000000000}"/>
  <bookViews>
    <workbookView xWindow="-120" yWindow="-120" windowWidth="20730" windowHeight="11160" activeTab="3" xr2:uid="{06AC64BF-4E71-429E-9EAD-42010FA84005}"/>
  </bookViews>
  <sheets>
    <sheet name="Q1" sheetId="4" r:id="rId1"/>
    <sheet name="Q2 " sheetId="5" r:id="rId2"/>
    <sheet name="Q3" sheetId="6" r:id="rId3"/>
    <sheet name="Q4" sheetId="2" r:id="rId4"/>
    <sheet name="2021" sheetId="8" r:id="rId5"/>
    <sheet name="Kost spe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8" l="1"/>
  <c r="F17" i="2"/>
  <c r="B13" i="8"/>
  <c r="B12" i="8"/>
  <c r="B11" i="8"/>
  <c r="B10" i="8"/>
  <c r="B9" i="8"/>
  <c r="B7" i="8"/>
  <c r="B6" i="8"/>
  <c r="B5" i="8"/>
  <c r="B4" i="8"/>
  <c r="B3" i="8"/>
  <c r="F15" i="2" l="1"/>
  <c r="F14" i="2"/>
  <c r="F13" i="2"/>
  <c r="F12" i="2"/>
  <c r="F16" i="6"/>
  <c r="F14" i="6"/>
  <c r="F15" i="6" s="1"/>
  <c r="F13" i="6"/>
  <c r="F12" i="6"/>
  <c r="F15" i="4"/>
  <c r="F13" i="4"/>
  <c r="F12" i="4"/>
  <c r="F14" i="5"/>
  <c r="F15" i="5" s="1"/>
  <c r="F13" i="5"/>
  <c r="F12" i="5"/>
  <c r="F16" i="5"/>
  <c r="F16" i="4"/>
  <c r="F14" i="4"/>
  <c r="F16" i="2"/>
  <c r="F17" i="6" l="1"/>
  <c r="F17" i="5"/>
  <c r="F17" i="4"/>
</calcChain>
</file>

<file path=xl/sharedStrings.xml><?xml version="1.0" encoding="utf-8"?>
<sst xmlns="http://schemas.openxmlformats.org/spreadsheetml/2006/main" count="309" uniqueCount="193">
  <si>
    <t xml:space="preserve">Naam </t>
  </si>
  <si>
    <t>Bedrag</t>
  </si>
  <si>
    <t>Soort</t>
  </si>
  <si>
    <t>Maandelijks</t>
  </si>
  <si>
    <t xml:space="preserve">Uitgaven okt tm dec 2020 </t>
  </si>
  <si>
    <t>Geef.nl</t>
  </si>
  <si>
    <t>Totaal oktober</t>
  </si>
  <si>
    <t>Totaal november</t>
  </si>
  <si>
    <t>Totaal december</t>
  </si>
  <si>
    <t>Totaal 4e kwartaal 2020</t>
  </si>
  <si>
    <t>Totaal kosten 4e kwartaal</t>
  </si>
  <si>
    <t>Totaal verschil</t>
  </si>
  <si>
    <t>Totaal Januari</t>
  </si>
  <si>
    <t>Totaal Februari</t>
  </si>
  <si>
    <t>Totaal Maart</t>
  </si>
  <si>
    <t>Totaal kosten 1e kwartaal</t>
  </si>
  <si>
    <t>Mei</t>
  </si>
  <si>
    <t>Juni</t>
  </si>
  <si>
    <t>Augustus</t>
  </si>
  <si>
    <t>Inkomsten Januari 2021</t>
  </si>
  <si>
    <t>Uitgaven 2021</t>
  </si>
  <si>
    <t>Totaal 1e kwartaal 2021</t>
  </si>
  <si>
    <t>Storting Western Union</t>
  </si>
  <si>
    <t>Inkomsten Februari 2021</t>
  </si>
  <si>
    <t>Inkomsten Maart 2021</t>
  </si>
  <si>
    <t>Januari</t>
  </si>
  <si>
    <t>Western Union</t>
  </si>
  <si>
    <t>Februari</t>
  </si>
  <si>
    <t>Maart</t>
  </si>
  <si>
    <t>Inkomsten April 2021</t>
  </si>
  <si>
    <t>Inkomsten mei 2021</t>
  </si>
  <si>
    <t>Inkomsten Juni 2021</t>
  </si>
  <si>
    <t>April</t>
  </si>
  <si>
    <t>ABN</t>
  </si>
  <si>
    <t>Inkomsten Juli 2021</t>
  </si>
  <si>
    <t>Inkomsten Augustus 2021</t>
  </si>
  <si>
    <t>Inkomsten September 2021</t>
  </si>
  <si>
    <t>Tikkie</t>
  </si>
  <si>
    <t>Juli</t>
  </si>
  <si>
    <t>Tikki</t>
  </si>
  <si>
    <t>Inkomsten oktober 2021</t>
  </si>
  <si>
    <t>Inkomsten november 2021</t>
  </si>
  <si>
    <t>Inkomsten december 2021</t>
  </si>
  <si>
    <t>Collecte Diaconie</t>
  </si>
  <si>
    <t>Sponsorloop</t>
  </si>
  <si>
    <t xml:space="preserve">Bank kosten </t>
  </si>
  <si>
    <t>Materiaal en arbeid</t>
  </si>
  <si>
    <t xml:space="preserve">Benzine kosten + Kerstmaal </t>
  </si>
  <si>
    <t>Totaal saldo 31-12-2021</t>
  </si>
  <si>
    <t>Expenditure of kakandeh project</t>
  </si>
  <si>
    <t>version 12-11-2021</t>
  </si>
  <si>
    <t>€ 1 = SLL 11 000       €90 = SLL 1000 000</t>
  </si>
  <si>
    <t>Monies received:</t>
  </si>
  <si>
    <t>€.153.90 = Le. 1,628,679.00</t>
  </si>
  <si>
    <t>€.1951.95 = Le. 21,886,544.00</t>
  </si>
  <si>
    <t>€.1485.00 = Le. 16,690,035.00</t>
  </si>
  <si>
    <t>€. 903.90  = Le. 10,312,467.00</t>
  </si>
  <si>
    <t>€. 1403.90 = Le. 15,766,496.00</t>
  </si>
  <si>
    <t>€. 182.48 =.Le. 2,000,000.00</t>
  </si>
  <si>
    <t>€. 1082.90 = Le. 12,207,280.00</t>
  </si>
  <si>
    <t>€. 926.54 = Le. 10,400,000.00</t>
  </si>
  <si>
    <t>€. 525.83 = Le. 6,000,000.00</t>
  </si>
  <si>
    <t>€. 575.71  =  Le. 6,600,000.00</t>
  </si>
  <si>
    <t>€. 485.03 = Le. 5,550,000.00</t>
  </si>
  <si>
    <t>Sum = € 9677.14</t>
  </si>
  <si>
    <t>Expended:</t>
  </si>
  <si>
    <t>Rice 5x250 - 1,250,000</t>
  </si>
  <si>
    <t>Sand - 4,000,000</t>
  </si>
  <si>
    <t>Stone - 2,000000</t>
  </si>
  <si>
    <t>Rice - 3X262,000 - 786,000</t>
  </si>
  <si>
    <t>Cooking condiment- 700,000</t>
  </si>
  <si>
    <t>Leaf Board 5X60,000</t>
  </si>
  <si>
    <t>Men Labor - 800,000</t>
  </si>
  <si>
    <t>Block beating - 1,000,000</t>
  </si>
  <si>
    <t>Contractor advan- 1,000,000</t>
  </si>
  <si>
    <t>Pick axe 6x60 = 360,000</t>
  </si>
  <si>
    <t>Shovels 10x55 = 550,000</t>
  </si>
  <si>
    <t>Head pan 2x45 = 90,000</t>
  </si>
  <si>
    <t>Wheelbarrow 2x250 - 500,000</t>
  </si>
  <si>
    <t>Line rope 300,000</t>
  </si>
  <si>
    <t>Nails one box - 400,000</t>
  </si>
  <si>
    <t>Square =  90,000</t>
  </si>
  <si>
    <t>Wooden Saw - 45,000</t>
  </si>
  <si>
    <t>Transportation - 500,000</t>
  </si>
  <si>
    <t>Arthitect plan  - 7,000,000</t>
  </si>
  <si>
    <t>1/2 ton iron rod - 3,400,000</t>
  </si>
  <si>
    <t>[Extra €300 for the kids to celebrate Christmas]</t>
  </si>
  <si>
    <t>4 bundle Line rope - 40,000</t>
  </si>
  <si>
    <t>5 bags of cement - 375,000</t>
  </si>
  <si>
    <t>Sand workmanship -200,000</t>
  </si>
  <si>
    <t>Transportation - 150,000</t>
  </si>
  <si>
    <t>Workmanship adv - 10,000,000 - 2,500,000</t>
  </si>
  <si>
    <t>Cement 25 bags - 2,000,000</t>
  </si>
  <si>
    <t>Cement 20 bags - 1,600,000</t>
  </si>
  <si>
    <t>A bag of rice - 300,000 + 200,000 for cooking condiments = 500,000</t>
  </si>
  <si>
    <t>Transportation - 250,000</t>
  </si>
  <si>
    <t>Two trampoline - 400,000</t>
  </si>
  <si>
    <t>Ball stones for foundation - 700,000</t>
  </si>
  <si>
    <t>For fuel to the village - 500,000</t>
  </si>
  <si>
    <t>Workmanship deposit - 2,500,000</t>
  </si>
  <si>
    <t>Stairods 6doz @ 20,000 - 120,000</t>
  </si>
  <si>
    <t>Roll binding wire - 370,000</t>
  </si>
  <si>
    <t>Cement 15 bags @ 80,000 - 1,200,000</t>
  </si>
  <si>
    <t>Cotton tree leaf board 20 pieces @ 30,000 - 600,000</t>
  </si>
  <si>
    <t>Assorted nails 3” 2/12” and 4” 17pkts @ 13,000 - 221,000</t>
  </si>
  <si>
    <t>Fuel to kakandeh - 250,000</t>
  </si>
  <si>
    <t>Stone transportation - 100,000</t>
  </si>
  <si>
    <t>Food for work - 250,000</t>
  </si>
  <si>
    <t>Three leaves board - 111,000</t>
  </si>
  <si>
    <t>Iron rods 6 length = 480,000</t>
  </si>
  <si>
    <t>Cements 5 bags = 375,000</t>
  </si>
  <si>
    <t>Transportation = 250,000</t>
  </si>
  <si>
    <t>Advance to contractor = 250,000</t>
  </si>
  <si>
    <t>Transportation for board and other materials = 590,000</t>
  </si>
  <si>
    <t>Food for work = 150,000</t>
  </si>
  <si>
    <t>2X4X14’ board 70pcs = 2,450,000</t>
  </si>
  <si>
    <t>2X3X14’ board 70pcs = 1,750,000</t>
  </si>
  <si>
    <t>2X6X14’ board 20pcs = 1,000,000</t>
  </si>
  <si>
    <t>1X9X14’ board 15pcs = 1,350,000</t>
  </si>
  <si>
    <t>3 boxes nails = 1,260,000</t>
  </si>
  <si>
    <t>20 packets nails = 280,000</t>
  </si>
  <si>
    <t>5 boxes roofing nails = 300,000</t>
  </si>
  <si>
    <t>2 bags of cements = 150,000</t>
  </si>
  <si>
    <t>4 bundles 8’ zinc = 5,400,000</t>
  </si>
  <si>
    <t>20 corner ridge zinc = 800,000</t>
  </si>
  <si>
    <t>Transportation of 4 bundles of zinc and 20 PCs of corner ridges = 250,000</t>
  </si>
  <si>
    <t>2X4X14 leaf board 25 pcs X 35,000 = 875,000</t>
  </si>
  <si>
    <t>2X3X14 leaf board 25 pcs X 25,000 = 625,000</t>
  </si>
  <si>
    <t>Transportation for taking it to village = 500,000</t>
  </si>
  <si>
    <t>5 bundles of zinc @ 1,400,000 = 7,000,000.00</t>
  </si>
  <si>
    <t>Balance of 4,500,000.00 paid and completed to contractor for first phase</t>
  </si>
  <si>
    <t>Transportation cost to kakandeh = 250,000.00</t>
  </si>
  <si>
    <t>Workmanship for plastering - 3,500,000.00</t>
  </si>
  <si>
    <t>Workmanship for Electritian wiring - 2,000,000.00</t>
  </si>
  <si>
    <t>Transferring  of 7 trips of sand to side - 1,500,000.00</t>
  </si>
  <si>
    <t>First phase of Electrical installations - 1,068,000</t>
  </si>
  <si>
    <t>60 bags of cements - 7,200,000.00</t>
  </si>
  <si>
    <t>Food for work ,550,000.00</t>
  </si>
  <si>
    <t>9 wooden windows - 3,600,000.00</t>
  </si>
  <si>
    <t>5 wooden doors - 3,000,000.00</t>
  </si>
  <si>
    <t>20 bags of cements - 2,600,000.00</t>
  </si>
  <si>
    <t>25 length of tie rods - 650,000</t>
  </si>
  <si>
    <t>5 length iron rods - 525,000</t>
  </si>
  <si>
    <t>Workmanship for Balosters  - 1,400,000</t>
  </si>
  <si>
    <t>Sum = SLL 108 686 000 = €9782</t>
  </si>
  <si>
    <t>Inkomsten Q1</t>
  </si>
  <si>
    <t>Inkomsten Q2</t>
  </si>
  <si>
    <t>Inkomsten Q3</t>
  </si>
  <si>
    <t>Inkomsten Q4</t>
  </si>
  <si>
    <t>Kosten Q1</t>
  </si>
  <si>
    <t>Kosten Q2</t>
  </si>
  <si>
    <t>Kosten Q3</t>
  </si>
  <si>
    <t>Kosten Q4</t>
  </si>
  <si>
    <t>Totale inkomsten en uitgaven 2021</t>
  </si>
  <si>
    <t>Totaal inkomsten 2021</t>
  </si>
  <si>
    <t>Totaal kosten 2021</t>
  </si>
  <si>
    <t>Netto resultaat 2021</t>
  </si>
  <si>
    <t>Totaal 3e kwartaal 2021</t>
  </si>
  <si>
    <t>Totaal kosten 3e kwartaal</t>
  </si>
  <si>
    <t>Totaal 2e kwartaal 2021</t>
  </si>
  <si>
    <t>Totaal kosten 2e kwartaal</t>
  </si>
  <si>
    <t>Bd</t>
  </si>
  <si>
    <t>I. Wp</t>
  </si>
  <si>
    <t>J Im</t>
  </si>
  <si>
    <t>A van Te</t>
  </si>
  <si>
    <t>T de Wd</t>
  </si>
  <si>
    <t>C van den Hn</t>
  </si>
  <si>
    <t>Rd</t>
  </si>
  <si>
    <t>Ks</t>
  </si>
  <si>
    <t>J. Wp</t>
  </si>
  <si>
    <t xml:space="preserve">Kl </t>
  </si>
  <si>
    <t xml:space="preserve">C. van den Hn </t>
  </si>
  <si>
    <t>R. Wp</t>
  </si>
  <si>
    <t>J. Kl</t>
  </si>
  <si>
    <t>C. den Hn</t>
  </si>
  <si>
    <t>Ra</t>
  </si>
  <si>
    <t>A. van Te</t>
  </si>
  <si>
    <t>T. de Wd</t>
  </si>
  <si>
    <t>C. van den Hn</t>
  </si>
  <si>
    <t>R. Ja</t>
  </si>
  <si>
    <t>G. Lg</t>
  </si>
  <si>
    <t>Wp</t>
  </si>
  <si>
    <t>C. Be</t>
  </si>
  <si>
    <t>H. van Zn</t>
  </si>
  <si>
    <t>A de Gf</t>
  </si>
  <si>
    <t>R. Ks</t>
  </si>
  <si>
    <t>C. van de Hn</t>
  </si>
  <si>
    <t>N. Ka</t>
  </si>
  <si>
    <t>Sponsorloop ZG</t>
  </si>
  <si>
    <t>Kl</t>
  </si>
  <si>
    <t>A. de Gf</t>
  </si>
  <si>
    <t>Dm</t>
  </si>
  <si>
    <t>H. v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</si>
</sst>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44" fontId="2" fillId="2" borderId="0" xfId="1" applyFont="1" applyFill="1"/>
    <xf numFmtId="44" fontId="0" fillId="0" borderId="0" xfId="1" applyFont="1"/>
    <xf numFmtId="0" fontId="2" fillId="3" borderId="0" xfId="0" applyFont="1" applyFill="1"/>
    <xf numFmtId="44" fontId="2" fillId="3" borderId="0" xfId="1" applyFont="1" applyFill="1"/>
    <xf numFmtId="0" fontId="2" fillId="4" borderId="0" xfId="0" applyFont="1" applyFill="1"/>
    <xf numFmtId="44" fontId="2" fillId="4" borderId="0" xfId="1" applyFont="1" applyFill="1"/>
    <xf numFmtId="44" fontId="2" fillId="4" borderId="0" xfId="0" applyNumberFormat="1" applyFont="1" applyFill="1"/>
    <xf numFmtId="44" fontId="2" fillId="4" borderId="0" xfId="1" applyFont="1" applyFill="1" applyAlignment="1">
      <alignment horizontal="left"/>
    </xf>
    <xf numFmtId="0" fontId="2" fillId="0" borderId="0" xfId="0" applyFont="1" applyFill="1"/>
    <xf numFmtId="0" fontId="2" fillId="0" borderId="0" xfId="0" applyFont="1"/>
    <xf numFmtId="44" fontId="2" fillId="2" borderId="0" xfId="0" applyNumberFormat="1" applyFont="1" applyFill="1"/>
    <xf numFmtId="0" fontId="0" fillId="0" borderId="0" xfId="0" applyAlignment="1">
      <alignment vertical="center"/>
    </xf>
    <xf numFmtId="0" fontId="2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/>
    <xf numFmtId="0" fontId="2" fillId="5" borderId="0" xfId="0" applyFont="1" applyFill="1"/>
    <xf numFmtId="44" fontId="2" fillId="5" borderId="0" xfId="0" applyNumberFormat="1" applyFont="1" applyFill="1"/>
    <xf numFmtId="44" fontId="2" fillId="3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9ADB-1355-45F4-B78D-AF1C9C926F03}">
  <dimension ref="A1:G43"/>
  <sheetViews>
    <sheetView workbookViewId="0">
      <selection activeCell="B24" sqref="B24"/>
    </sheetView>
  </sheetViews>
  <sheetFormatPr defaultColWidth="19.85546875" defaultRowHeight="15" x14ac:dyDescent="0.25"/>
  <cols>
    <col min="1" max="1" width="23.5703125" bestFit="1" customWidth="1"/>
    <col min="2" max="2" width="31.5703125" style="11" customWidth="1"/>
    <col min="3" max="3" width="19.85546875" style="3"/>
    <col min="5" max="5" width="22.85546875" bestFit="1" customWidth="1"/>
    <col min="7" max="7" width="19.85546875" style="3"/>
  </cols>
  <sheetData>
    <row r="1" spans="1:7" x14ac:dyDescent="0.25">
      <c r="A1" s="1" t="s">
        <v>19</v>
      </c>
      <c r="B1" s="1" t="s">
        <v>0</v>
      </c>
      <c r="C1" s="2" t="s">
        <v>1</v>
      </c>
      <c r="E1" s="4" t="s">
        <v>20</v>
      </c>
      <c r="F1" s="4" t="s">
        <v>2</v>
      </c>
      <c r="G1" s="5" t="s">
        <v>1</v>
      </c>
    </row>
    <row r="2" spans="1:7" x14ac:dyDescent="0.25">
      <c r="A2" s="6"/>
      <c r="B2" s="6" t="s">
        <v>5</v>
      </c>
      <c r="C2" s="7">
        <v>451.25</v>
      </c>
      <c r="D2" s="10"/>
      <c r="E2" s="6" t="s">
        <v>25</v>
      </c>
      <c r="F2" s="6" t="s">
        <v>33</v>
      </c>
      <c r="G2" s="7">
        <v>17.96</v>
      </c>
    </row>
    <row r="3" spans="1:7" x14ac:dyDescent="0.25">
      <c r="A3" s="6"/>
      <c r="B3" s="6" t="s">
        <v>161</v>
      </c>
      <c r="C3" s="7">
        <v>100</v>
      </c>
      <c r="E3" s="6"/>
      <c r="F3" s="6" t="s">
        <v>26</v>
      </c>
      <c r="G3" s="7">
        <v>1488.9</v>
      </c>
    </row>
    <row r="4" spans="1:7" x14ac:dyDescent="0.25">
      <c r="A4" s="6"/>
      <c r="B4" s="6" t="s">
        <v>162</v>
      </c>
      <c r="C4" s="7">
        <v>10</v>
      </c>
      <c r="E4" s="6" t="s">
        <v>27</v>
      </c>
      <c r="F4" s="6" t="s">
        <v>26</v>
      </c>
      <c r="G4" s="7">
        <v>1488.9</v>
      </c>
    </row>
    <row r="5" spans="1:7" x14ac:dyDescent="0.25">
      <c r="A5" s="6"/>
      <c r="B5" s="6" t="s">
        <v>163</v>
      </c>
      <c r="C5" s="7">
        <v>50</v>
      </c>
      <c r="E5" s="6"/>
      <c r="F5" s="6" t="s">
        <v>33</v>
      </c>
      <c r="G5" s="7">
        <v>14.98</v>
      </c>
    </row>
    <row r="6" spans="1:7" x14ac:dyDescent="0.25">
      <c r="A6" s="6"/>
      <c r="B6" s="6" t="s">
        <v>164</v>
      </c>
      <c r="C6" s="7">
        <v>50</v>
      </c>
      <c r="E6" s="6" t="s">
        <v>28</v>
      </c>
      <c r="F6" s="6" t="s">
        <v>33</v>
      </c>
      <c r="G6" s="7">
        <v>15.01</v>
      </c>
    </row>
    <row r="7" spans="1:7" x14ac:dyDescent="0.25">
      <c r="A7" s="6"/>
      <c r="B7" s="6" t="s">
        <v>165</v>
      </c>
      <c r="C7" s="7">
        <v>15</v>
      </c>
    </row>
    <row r="8" spans="1:7" x14ac:dyDescent="0.25">
      <c r="A8" s="6"/>
      <c r="B8" s="6" t="s">
        <v>166</v>
      </c>
      <c r="C8" s="7">
        <v>20</v>
      </c>
    </row>
    <row r="9" spans="1:7" x14ac:dyDescent="0.25">
      <c r="A9" s="6"/>
      <c r="B9" s="6" t="s">
        <v>167</v>
      </c>
      <c r="C9" s="7">
        <v>15</v>
      </c>
    </row>
    <row r="10" spans="1:7" x14ac:dyDescent="0.25">
      <c r="A10" s="1" t="s">
        <v>23</v>
      </c>
      <c r="B10" s="6" t="s">
        <v>168</v>
      </c>
      <c r="C10" s="7">
        <v>10</v>
      </c>
    </row>
    <row r="11" spans="1:7" x14ac:dyDescent="0.25">
      <c r="A11" s="6"/>
      <c r="B11" s="6" t="s">
        <v>22</v>
      </c>
      <c r="C11" s="7">
        <v>1488.9</v>
      </c>
    </row>
    <row r="12" spans="1:7" x14ac:dyDescent="0.25">
      <c r="A12" s="6"/>
      <c r="B12" s="6" t="s">
        <v>162</v>
      </c>
      <c r="C12" s="7">
        <v>10</v>
      </c>
      <c r="E12" s="6" t="s">
        <v>12</v>
      </c>
      <c r="F12" s="8">
        <f>C2+C3+C4+C6+C5+C7+C8+C9</f>
        <v>711.25</v>
      </c>
    </row>
    <row r="13" spans="1:7" x14ac:dyDescent="0.25">
      <c r="A13" s="6"/>
      <c r="B13" s="6" t="s">
        <v>169</v>
      </c>
      <c r="C13" s="7">
        <v>35</v>
      </c>
      <c r="E13" s="6" t="s">
        <v>13</v>
      </c>
      <c r="F13" s="8">
        <f>C10+C11+C12+C13+C14+C15+C16</f>
        <v>1678.9</v>
      </c>
    </row>
    <row r="14" spans="1:7" x14ac:dyDescent="0.25">
      <c r="A14" s="6"/>
      <c r="B14" s="6" t="s">
        <v>170</v>
      </c>
      <c r="C14" s="7">
        <v>100</v>
      </c>
      <c r="E14" s="6" t="s">
        <v>14</v>
      </c>
      <c r="F14" s="8">
        <f>C17+C18+C19+C20+C21+C22+C23+C24</f>
        <v>165</v>
      </c>
    </row>
    <row r="15" spans="1:7" x14ac:dyDescent="0.25">
      <c r="A15" s="6"/>
      <c r="B15" s="6" t="s">
        <v>171</v>
      </c>
      <c r="C15" s="7">
        <v>20</v>
      </c>
      <c r="E15" s="6" t="s">
        <v>21</v>
      </c>
      <c r="F15" s="8">
        <f>F12+F13+F14</f>
        <v>2555.15</v>
      </c>
    </row>
    <row r="16" spans="1:7" x14ac:dyDescent="0.25">
      <c r="A16" s="6"/>
      <c r="B16" s="6" t="s">
        <v>165</v>
      </c>
      <c r="C16" s="7">
        <v>15</v>
      </c>
      <c r="E16" s="6" t="s">
        <v>15</v>
      </c>
      <c r="F16" s="8">
        <f>G2+G3+G4+G6+G5</f>
        <v>3025.7500000000005</v>
      </c>
    </row>
    <row r="17" spans="1:6" x14ac:dyDescent="0.25">
      <c r="A17" s="1" t="s">
        <v>24</v>
      </c>
      <c r="B17" s="6" t="s">
        <v>168</v>
      </c>
      <c r="C17" s="7">
        <v>10</v>
      </c>
      <c r="E17" s="1" t="s">
        <v>11</v>
      </c>
      <c r="F17" s="12">
        <f>F15-F16</f>
        <v>-470.60000000000036</v>
      </c>
    </row>
    <row r="18" spans="1:6" x14ac:dyDescent="0.25">
      <c r="A18" s="6"/>
      <c r="B18" s="6" t="s">
        <v>164</v>
      </c>
      <c r="C18" s="7">
        <v>25</v>
      </c>
    </row>
    <row r="19" spans="1:6" x14ac:dyDescent="0.25">
      <c r="A19" s="6"/>
      <c r="B19" s="6" t="s">
        <v>162</v>
      </c>
      <c r="C19" s="7">
        <v>10</v>
      </c>
    </row>
    <row r="20" spans="1:6" x14ac:dyDescent="0.25">
      <c r="A20" s="6"/>
      <c r="B20" s="6" t="s">
        <v>172</v>
      </c>
      <c r="C20" s="7">
        <v>50</v>
      </c>
    </row>
    <row r="21" spans="1:6" x14ac:dyDescent="0.25">
      <c r="A21" s="6"/>
      <c r="B21" s="6" t="s">
        <v>171</v>
      </c>
      <c r="C21" s="7">
        <v>20</v>
      </c>
    </row>
    <row r="22" spans="1:6" x14ac:dyDescent="0.25">
      <c r="A22" s="6"/>
      <c r="B22" s="6" t="s">
        <v>165</v>
      </c>
      <c r="C22" s="7">
        <v>15</v>
      </c>
    </row>
    <row r="23" spans="1:6" x14ac:dyDescent="0.25">
      <c r="A23" s="6"/>
      <c r="B23" s="6" t="s">
        <v>164</v>
      </c>
      <c r="C23" s="7">
        <v>25</v>
      </c>
    </row>
    <row r="24" spans="1:6" x14ac:dyDescent="0.25">
      <c r="A24" s="6"/>
      <c r="B24" s="6" t="s">
        <v>168</v>
      </c>
      <c r="C24" s="7">
        <v>10</v>
      </c>
    </row>
    <row r="25" spans="1:6" x14ac:dyDescent="0.25">
      <c r="A25" s="6"/>
      <c r="B25" s="6"/>
      <c r="C25" s="7"/>
    </row>
    <row r="26" spans="1:6" x14ac:dyDescent="0.25">
      <c r="A26" s="6"/>
      <c r="B26" s="6"/>
      <c r="C26" s="7"/>
    </row>
    <row r="27" spans="1:6" x14ac:dyDescent="0.25">
      <c r="A27" s="6"/>
      <c r="B27" s="6"/>
      <c r="C27" s="7"/>
    </row>
    <row r="28" spans="1:6" x14ac:dyDescent="0.25">
      <c r="A28" s="6"/>
      <c r="B28" s="6"/>
      <c r="C28" s="7"/>
    </row>
    <row r="29" spans="1:6" x14ac:dyDescent="0.25">
      <c r="A29" s="6"/>
      <c r="B29" s="6"/>
      <c r="C29" s="7"/>
    </row>
    <row r="30" spans="1:6" x14ac:dyDescent="0.25">
      <c r="A30" s="6"/>
      <c r="B30" s="6"/>
      <c r="C30" s="7"/>
    </row>
    <row r="31" spans="1:6" x14ac:dyDescent="0.25">
      <c r="A31" s="6"/>
      <c r="B31" s="6"/>
      <c r="C31" s="7"/>
    </row>
    <row r="32" spans="1:6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67B4-7102-4DBB-90F3-86C51AAC22E1}">
  <dimension ref="A1:G43"/>
  <sheetViews>
    <sheetView workbookViewId="0">
      <selection activeCell="B29" sqref="B29"/>
    </sheetView>
  </sheetViews>
  <sheetFormatPr defaultColWidth="19.85546875" defaultRowHeight="15" x14ac:dyDescent="0.25"/>
  <cols>
    <col min="1" max="1" width="23.5703125" bestFit="1" customWidth="1"/>
    <col min="2" max="2" width="31.5703125" style="11" customWidth="1"/>
    <col min="3" max="3" width="19.85546875" style="3"/>
    <col min="5" max="5" width="22.85546875" bestFit="1" customWidth="1"/>
    <col min="7" max="7" width="19.85546875" style="3"/>
  </cols>
  <sheetData>
    <row r="1" spans="1:7" x14ac:dyDescent="0.25">
      <c r="A1" s="1" t="s">
        <v>29</v>
      </c>
      <c r="B1" s="1" t="s">
        <v>0</v>
      </c>
      <c r="C1" s="2" t="s">
        <v>1</v>
      </c>
      <c r="E1" s="4" t="s">
        <v>20</v>
      </c>
      <c r="F1" s="4" t="s">
        <v>2</v>
      </c>
      <c r="G1" s="5" t="s">
        <v>1</v>
      </c>
    </row>
    <row r="2" spans="1:7" x14ac:dyDescent="0.25">
      <c r="A2" s="6"/>
      <c r="B2" s="6" t="s">
        <v>162</v>
      </c>
      <c r="C2" s="7">
        <v>10</v>
      </c>
      <c r="D2" s="10"/>
      <c r="E2" s="6" t="s">
        <v>32</v>
      </c>
      <c r="F2" s="6" t="s">
        <v>33</v>
      </c>
      <c r="G2" s="7">
        <v>14.89</v>
      </c>
    </row>
    <row r="3" spans="1:7" x14ac:dyDescent="0.25">
      <c r="A3" s="6"/>
      <c r="B3" s="6" t="s">
        <v>169</v>
      </c>
      <c r="C3" s="7">
        <v>3</v>
      </c>
      <c r="E3" s="6" t="s">
        <v>16</v>
      </c>
      <c r="F3" s="6" t="s">
        <v>26</v>
      </c>
      <c r="G3" s="7">
        <v>904</v>
      </c>
    </row>
    <row r="4" spans="1:7" x14ac:dyDescent="0.25">
      <c r="A4" s="6"/>
      <c r="B4" s="6" t="s">
        <v>173</v>
      </c>
      <c r="C4" s="7">
        <v>100</v>
      </c>
      <c r="E4" s="6"/>
      <c r="F4" s="6" t="s">
        <v>33</v>
      </c>
      <c r="G4" s="7">
        <v>14.42</v>
      </c>
    </row>
    <row r="5" spans="1:7" x14ac:dyDescent="0.25">
      <c r="A5" s="6"/>
      <c r="B5" s="6" t="s">
        <v>174</v>
      </c>
      <c r="C5" s="7">
        <v>20</v>
      </c>
      <c r="E5" s="6" t="s">
        <v>17</v>
      </c>
      <c r="F5" s="6" t="s">
        <v>26</v>
      </c>
      <c r="G5" s="7">
        <v>183.9</v>
      </c>
    </row>
    <row r="6" spans="1:7" x14ac:dyDescent="0.25">
      <c r="A6" s="6"/>
      <c r="B6" s="6" t="s">
        <v>165</v>
      </c>
      <c r="C6" s="7">
        <v>15</v>
      </c>
      <c r="E6" s="6"/>
      <c r="F6" s="6" t="s">
        <v>33</v>
      </c>
      <c r="G6" s="7">
        <v>16.02</v>
      </c>
    </row>
    <row r="7" spans="1:7" x14ac:dyDescent="0.25">
      <c r="A7" s="6"/>
      <c r="B7" s="6" t="s">
        <v>168</v>
      </c>
      <c r="C7" s="7">
        <v>10</v>
      </c>
      <c r="E7" s="6"/>
      <c r="F7" s="6" t="s">
        <v>26</v>
      </c>
      <c r="G7" s="7">
        <v>1400</v>
      </c>
    </row>
    <row r="8" spans="1:7" x14ac:dyDescent="0.25">
      <c r="A8" s="6"/>
      <c r="B8" s="6" t="s">
        <v>175</v>
      </c>
      <c r="C8" s="7">
        <v>5</v>
      </c>
    </row>
    <row r="9" spans="1:7" x14ac:dyDescent="0.25">
      <c r="A9" s="6"/>
      <c r="B9" s="6" t="s">
        <v>176</v>
      </c>
      <c r="C9" s="7">
        <v>25</v>
      </c>
    </row>
    <row r="10" spans="1:7" x14ac:dyDescent="0.25">
      <c r="A10" s="1" t="s">
        <v>30</v>
      </c>
      <c r="B10" s="6" t="s">
        <v>162</v>
      </c>
      <c r="C10" s="7">
        <v>10</v>
      </c>
    </row>
    <row r="11" spans="1:7" x14ac:dyDescent="0.25">
      <c r="A11" s="6"/>
      <c r="B11" s="6" t="s">
        <v>176</v>
      </c>
      <c r="C11" s="7">
        <v>25</v>
      </c>
    </row>
    <row r="12" spans="1:7" x14ac:dyDescent="0.25">
      <c r="A12" s="6"/>
      <c r="B12" s="6" t="s">
        <v>177</v>
      </c>
      <c r="C12" s="7">
        <v>15</v>
      </c>
      <c r="E12" s="6" t="s">
        <v>12</v>
      </c>
      <c r="F12" s="8">
        <f>C2+C3+C4+C6+C5+C7+C8+C9</f>
        <v>188</v>
      </c>
    </row>
    <row r="13" spans="1:7" x14ac:dyDescent="0.25">
      <c r="A13" s="6"/>
      <c r="B13" s="6" t="s">
        <v>178</v>
      </c>
      <c r="C13" s="7">
        <v>20</v>
      </c>
      <c r="E13" s="6" t="s">
        <v>13</v>
      </c>
      <c r="F13" s="8">
        <f>C10+C11+C12+C13+C14+C15+C16+C17+C18+C19</f>
        <v>765</v>
      </c>
    </row>
    <row r="14" spans="1:7" x14ac:dyDescent="0.25">
      <c r="A14" s="6"/>
      <c r="B14" s="6" t="s">
        <v>168</v>
      </c>
      <c r="C14" s="7">
        <v>10</v>
      </c>
      <c r="E14" s="6" t="s">
        <v>14</v>
      </c>
      <c r="F14" s="8">
        <f>C25+C26+C27+C20+C21+C22+C23+C24+C28+C29</f>
        <v>441.32</v>
      </c>
    </row>
    <row r="15" spans="1:7" x14ac:dyDescent="0.25">
      <c r="A15" s="6"/>
      <c r="B15" s="6" t="s">
        <v>179</v>
      </c>
      <c r="C15" s="7">
        <v>100</v>
      </c>
      <c r="E15" s="6" t="s">
        <v>159</v>
      </c>
      <c r="F15" s="8">
        <f>F12+F13+F14</f>
        <v>1394.32</v>
      </c>
    </row>
    <row r="16" spans="1:7" x14ac:dyDescent="0.25">
      <c r="A16" s="6"/>
      <c r="B16" s="6" t="s">
        <v>180</v>
      </c>
      <c r="C16" s="7">
        <v>500</v>
      </c>
      <c r="E16" s="6" t="s">
        <v>160</v>
      </c>
      <c r="F16" s="8">
        <f>G2+G3+G4+G6+G5+G7</f>
        <v>2533.23</v>
      </c>
    </row>
    <row r="17" spans="1:6" x14ac:dyDescent="0.25">
      <c r="A17" s="6"/>
      <c r="B17" s="6" t="s">
        <v>181</v>
      </c>
      <c r="C17" s="7">
        <v>15</v>
      </c>
      <c r="E17" s="1" t="s">
        <v>11</v>
      </c>
      <c r="F17" s="12">
        <f>F15-F16</f>
        <v>-1138.9100000000001</v>
      </c>
    </row>
    <row r="18" spans="1:6" x14ac:dyDescent="0.25">
      <c r="A18" s="6"/>
      <c r="B18" s="6" t="s">
        <v>172</v>
      </c>
      <c r="C18" s="7">
        <v>50</v>
      </c>
    </row>
    <row r="19" spans="1:6" x14ac:dyDescent="0.25">
      <c r="A19" s="6"/>
      <c r="B19" s="6" t="s">
        <v>182</v>
      </c>
      <c r="C19" s="7">
        <v>20</v>
      </c>
    </row>
    <row r="20" spans="1:6" x14ac:dyDescent="0.25">
      <c r="A20" s="1" t="s">
        <v>31</v>
      </c>
      <c r="B20" s="6" t="s">
        <v>173</v>
      </c>
      <c r="C20" s="7">
        <v>100</v>
      </c>
    </row>
    <row r="21" spans="1:6" x14ac:dyDescent="0.25">
      <c r="A21" s="6"/>
      <c r="B21" s="6" t="s">
        <v>183</v>
      </c>
      <c r="C21" s="7">
        <v>20</v>
      </c>
    </row>
    <row r="22" spans="1:6" x14ac:dyDescent="0.25">
      <c r="A22" s="6"/>
      <c r="B22" s="6" t="s">
        <v>5</v>
      </c>
      <c r="C22" s="7">
        <v>86.32</v>
      </c>
    </row>
    <row r="23" spans="1:6" x14ac:dyDescent="0.25">
      <c r="A23" s="6"/>
      <c r="B23" s="6" t="s">
        <v>162</v>
      </c>
      <c r="C23" s="7">
        <v>15</v>
      </c>
    </row>
    <row r="24" spans="1:6" x14ac:dyDescent="0.25">
      <c r="A24" s="6"/>
      <c r="B24" s="6" t="s">
        <v>184</v>
      </c>
      <c r="C24" s="7">
        <v>50</v>
      </c>
    </row>
    <row r="25" spans="1:6" x14ac:dyDescent="0.25">
      <c r="A25" s="6"/>
      <c r="B25" s="6" t="s">
        <v>173</v>
      </c>
      <c r="C25" s="7">
        <v>100</v>
      </c>
    </row>
    <row r="26" spans="1:6" x14ac:dyDescent="0.25">
      <c r="A26" s="6"/>
      <c r="B26" s="6" t="s">
        <v>178</v>
      </c>
      <c r="C26" s="7">
        <v>20</v>
      </c>
    </row>
    <row r="27" spans="1:6" x14ac:dyDescent="0.25">
      <c r="A27" s="6"/>
      <c r="B27" s="6" t="s">
        <v>177</v>
      </c>
      <c r="C27" s="7">
        <v>15</v>
      </c>
    </row>
    <row r="28" spans="1:6" x14ac:dyDescent="0.25">
      <c r="A28" s="6"/>
      <c r="B28" s="6" t="s">
        <v>185</v>
      </c>
      <c r="C28" s="7">
        <v>10</v>
      </c>
    </row>
    <row r="29" spans="1:6" x14ac:dyDescent="0.25">
      <c r="A29" s="6"/>
      <c r="B29" s="6" t="s">
        <v>176</v>
      </c>
      <c r="C29" s="7">
        <v>25</v>
      </c>
    </row>
    <row r="30" spans="1:6" x14ac:dyDescent="0.25">
      <c r="A30" s="6"/>
      <c r="B30" s="6"/>
      <c r="C30" s="7"/>
    </row>
    <row r="31" spans="1:6" x14ac:dyDescent="0.25">
      <c r="A31" s="6"/>
      <c r="B31" s="6"/>
      <c r="C31" s="7"/>
    </row>
    <row r="32" spans="1:6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7A3B-B488-4790-8E5C-78651514E950}">
  <dimension ref="A1:G43"/>
  <sheetViews>
    <sheetView workbookViewId="0">
      <selection activeCell="B31" sqref="B31"/>
    </sheetView>
  </sheetViews>
  <sheetFormatPr defaultColWidth="19.85546875" defaultRowHeight="15" x14ac:dyDescent="0.25"/>
  <cols>
    <col min="1" max="1" width="23.5703125" bestFit="1" customWidth="1"/>
    <col min="2" max="2" width="31.5703125" style="11" customWidth="1"/>
    <col min="3" max="3" width="19.85546875" style="3"/>
    <col min="5" max="5" width="22.85546875" bestFit="1" customWidth="1"/>
    <col min="7" max="7" width="19.85546875" style="3"/>
  </cols>
  <sheetData>
    <row r="1" spans="1:7" x14ac:dyDescent="0.25">
      <c r="A1" s="1" t="s">
        <v>34</v>
      </c>
      <c r="B1" s="1" t="s">
        <v>0</v>
      </c>
      <c r="C1" s="2" t="s">
        <v>1</v>
      </c>
      <c r="E1" s="4" t="s">
        <v>20</v>
      </c>
      <c r="F1" s="4" t="s">
        <v>2</v>
      </c>
      <c r="G1" s="5" t="s">
        <v>1</v>
      </c>
    </row>
    <row r="2" spans="1:7" x14ac:dyDescent="0.25">
      <c r="A2" s="6"/>
      <c r="B2" s="6" t="s">
        <v>5</v>
      </c>
      <c r="C2" s="7">
        <v>10</v>
      </c>
      <c r="D2" s="10"/>
      <c r="E2" s="6" t="s">
        <v>38</v>
      </c>
      <c r="F2" s="6" t="s">
        <v>26</v>
      </c>
      <c r="G2" s="7">
        <v>122</v>
      </c>
    </row>
    <row r="3" spans="1:7" x14ac:dyDescent="0.25">
      <c r="A3" s="6"/>
      <c r="B3" s="6" t="s">
        <v>172</v>
      </c>
      <c r="C3" s="7">
        <v>20</v>
      </c>
      <c r="E3" s="6"/>
      <c r="F3" s="6" t="s">
        <v>39</v>
      </c>
      <c r="G3" s="7">
        <v>0.01</v>
      </c>
    </row>
    <row r="4" spans="1:7" x14ac:dyDescent="0.25">
      <c r="A4" s="6"/>
      <c r="B4" s="6" t="s">
        <v>162</v>
      </c>
      <c r="C4" s="7">
        <v>15</v>
      </c>
      <c r="E4" s="6"/>
      <c r="F4" s="6" t="s">
        <v>33</v>
      </c>
      <c r="G4" s="7">
        <v>15.72</v>
      </c>
    </row>
    <row r="5" spans="1:7" x14ac:dyDescent="0.25">
      <c r="A5" s="6"/>
      <c r="B5" s="6" t="s">
        <v>172</v>
      </c>
      <c r="C5" s="7">
        <v>200</v>
      </c>
      <c r="E5" s="6" t="s">
        <v>18</v>
      </c>
      <c r="F5" s="6" t="s">
        <v>33</v>
      </c>
      <c r="G5" s="7">
        <v>21.51</v>
      </c>
    </row>
    <row r="6" spans="1:7" x14ac:dyDescent="0.25">
      <c r="A6" s="6"/>
      <c r="B6" s="6" t="s">
        <v>172</v>
      </c>
      <c r="C6" s="7">
        <v>50</v>
      </c>
      <c r="E6" s="6"/>
      <c r="F6" s="6" t="s">
        <v>26</v>
      </c>
      <c r="G6" s="7">
        <v>1082.9000000000001</v>
      </c>
    </row>
    <row r="7" spans="1:7" x14ac:dyDescent="0.25">
      <c r="A7" s="6"/>
      <c r="B7" s="6" t="s">
        <v>178</v>
      </c>
      <c r="C7" s="7">
        <v>20</v>
      </c>
      <c r="E7" s="6"/>
      <c r="F7" s="6" t="s">
        <v>33</v>
      </c>
      <c r="G7" s="7">
        <v>20.7</v>
      </c>
    </row>
    <row r="8" spans="1:7" x14ac:dyDescent="0.25">
      <c r="A8" s="6"/>
      <c r="B8" s="6" t="s">
        <v>165</v>
      </c>
      <c r="C8" s="7">
        <v>15</v>
      </c>
      <c r="E8" s="6"/>
      <c r="F8" s="6" t="s">
        <v>26</v>
      </c>
      <c r="G8" s="7">
        <v>926.54</v>
      </c>
    </row>
    <row r="9" spans="1:7" x14ac:dyDescent="0.25">
      <c r="A9" s="6"/>
      <c r="B9" s="6" t="s">
        <v>37</v>
      </c>
      <c r="C9" s="7">
        <v>50</v>
      </c>
    </row>
    <row r="10" spans="1:7" x14ac:dyDescent="0.25">
      <c r="A10" s="1" t="s">
        <v>35</v>
      </c>
      <c r="B10" s="6" t="s">
        <v>168</v>
      </c>
      <c r="C10" s="7">
        <v>10</v>
      </c>
    </row>
    <row r="11" spans="1:7" x14ac:dyDescent="0.25">
      <c r="A11" s="6"/>
      <c r="B11" s="6" t="s">
        <v>162</v>
      </c>
      <c r="C11" s="7">
        <v>15</v>
      </c>
    </row>
    <row r="12" spans="1:7" x14ac:dyDescent="0.25">
      <c r="A12" s="6"/>
      <c r="B12" s="6" t="s">
        <v>176</v>
      </c>
      <c r="C12" s="7">
        <v>25</v>
      </c>
      <c r="E12" s="6" t="s">
        <v>12</v>
      </c>
      <c r="F12" s="8">
        <f>C2+C3+C4+C6+C5+C7+C8+C9</f>
        <v>380</v>
      </c>
    </row>
    <row r="13" spans="1:7" x14ac:dyDescent="0.25">
      <c r="A13" s="6"/>
      <c r="B13" s="6" t="s">
        <v>173</v>
      </c>
      <c r="C13" s="7">
        <v>100</v>
      </c>
      <c r="E13" s="6" t="s">
        <v>13</v>
      </c>
      <c r="F13" s="8">
        <f>C10+C11+C12+C13+C14+C15+C16+C17+C18+C19</f>
        <v>285</v>
      </c>
    </row>
    <row r="14" spans="1:7" x14ac:dyDescent="0.25">
      <c r="A14" s="6"/>
      <c r="B14" s="6" t="s">
        <v>165</v>
      </c>
      <c r="C14" s="7">
        <v>15</v>
      </c>
      <c r="E14" s="6" t="s">
        <v>14</v>
      </c>
      <c r="F14" s="8">
        <f>C25+C26+C27+C20+C21+C22+C23+C24+C28+C29+C30+C31</f>
        <v>3647.03</v>
      </c>
    </row>
    <row r="15" spans="1:7" x14ac:dyDescent="0.25">
      <c r="A15" s="6"/>
      <c r="B15" s="6" t="s">
        <v>178</v>
      </c>
      <c r="C15" s="7">
        <v>20</v>
      </c>
      <c r="E15" s="6" t="s">
        <v>157</v>
      </c>
      <c r="F15" s="8">
        <f>F12+F13+F14</f>
        <v>4312.0300000000007</v>
      </c>
    </row>
    <row r="16" spans="1:7" x14ac:dyDescent="0.25">
      <c r="A16" s="6"/>
      <c r="B16" s="6" t="s">
        <v>168</v>
      </c>
      <c r="C16" s="7">
        <v>10</v>
      </c>
      <c r="E16" s="6" t="s">
        <v>158</v>
      </c>
      <c r="F16" s="8">
        <f>G2+G3+G4+G6+G5+G7+G8</f>
        <v>2189.38</v>
      </c>
    </row>
    <row r="17" spans="1:6" x14ac:dyDescent="0.25">
      <c r="A17" s="6"/>
      <c r="B17" s="6" t="s">
        <v>162</v>
      </c>
      <c r="C17" s="7">
        <v>15</v>
      </c>
      <c r="E17" s="1" t="s">
        <v>11</v>
      </c>
      <c r="F17" s="12">
        <f>F15-F16</f>
        <v>2122.6500000000005</v>
      </c>
    </row>
    <row r="18" spans="1:6" x14ac:dyDescent="0.25">
      <c r="A18" s="6"/>
      <c r="B18" s="6" t="s">
        <v>182</v>
      </c>
      <c r="C18" s="7">
        <v>50</v>
      </c>
    </row>
    <row r="19" spans="1:6" x14ac:dyDescent="0.25">
      <c r="A19" s="6"/>
      <c r="B19" s="6" t="s">
        <v>172</v>
      </c>
      <c r="C19" s="7">
        <v>25</v>
      </c>
    </row>
    <row r="20" spans="1:6" x14ac:dyDescent="0.25">
      <c r="A20" s="1" t="s">
        <v>36</v>
      </c>
      <c r="B20" s="6" t="s">
        <v>37</v>
      </c>
      <c r="C20" s="7">
        <v>2446.0300000000002</v>
      </c>
    </row>
    <row r="21" spans="1:6" x14ac:dyDescent="0.25">
      <c r="A21" s="6"/>
      <c r="B21" s="6" t="s">
        <v>37</v>
      </c>
      <c r="C21" s="7">
        <v>980</v>
      </c>
    </row>
    <row r="22" spans="1:6" x14ac:dyDescent="0.25">
      <c r="A22" s="6"/>
      <c r="B22" s="6" t="s">
        <v>37</v>
      </c>
      <c r="C22" s="7">
        <v>3</v>
      </c>
    </row>
    <row r="23" spans="1:6" x14ac:dyDescent="0.25">
      <c r="A23" s="6"/>
      <c r="B23" s="6" t="s">
        <v>173</v>
      </c>
      <c r="C23" s="7">
        <v>100</v>
      </c>
    </row>
    <row r="24" spans="1:6" x14ac:dyDescent="0.25">
      <c r="A24" s="6"/>
      <c r="B24" s="6" t="s">
        <v>37</v>
      </c>
      <c r="C24" s="7">
        <v>15</v>
      </c>
    </row>
    <row r="25" spans="1:6" x14ac:dyDescent="0.25">
      <c r="A25" s="6"/>
      <c r="B25" s="6" t="s">
        <v>37</v>
      </c>
      <c r="C25" s="7">
        <v>3</v>
      </c>
    </row>
    <row r="26" spans="1:6" x14ac:dyDescent="0.25">
      <c r="A26" s="6"/>
      <c r="B26" s="6" t="s">
        <v>187</v>
      </c>
      <c r="C26" s="7">
        <v>15</v>
      </c>
    </row>
    <row r="27" spans="1:6" x14ac:dyDescent="0.25">
      <c r="A27" s="6"/>
      <c r="B27" s="6" t="s">
        <v>176</v>
      </c>
      <c r="C27" s="7">
        <v>25</v>
      </c>
    </row>
    <row r="28" spans="1:6" x14ac:dyDescent="0.25">
      <c r="A28" s="6"/>
      <c r="B28" s="6" t="s">
        <v>37</v>
      </c>
      <c r="C28" s="7">
        <v>15</v>
      </c>
    </row>
    <row r="29" spans="1:6" x14ac:dyDescent="0.25">
      <c r="A29" s="6"/>
      <c r="B29" s="6" t="s">
        <v>186</v>
      </c>
      <c r="C29" s="7">
        <v>20</v>
      </c>
    </row>
    <row r="30" spans="1:6" x14ac:dyDescent="0.25">
      <c r="A30" s="6"/>
      <c r="B30" s="6" t="s">
        <v>165</v>
      </c>
      <c r="C30" s="7">
        <v>15</v>
      </c>
    </row>
    <row r="31" spans="1:6" x14ac:dyDescent="0.25">
      <c r="A31" s="6"/>
      <c r="B31" s="6" t="s">
        <v>168</v>
      </c>
      <c r="C31" s="7">
        <v>10</v>
      </c>
    </row>
    <row r="32" spans="1:6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EFCB-F49D-4378-9EC3-2C379B712368}">
  <dimension ref="A1:G43"/>
  <sheetViews>
    <sheetView tabSelected="1" zoomScale="90" zoomScaleNormal="90" workbookViewId="0">
      <selection activeCell="B29" sqref="B29"/>
    </sheetView>
  </sheetViews>
  <sheetFormatPr defaultColWidth="19.85546875" defaultRowHeight="15" x14ac:dyDescent="0.25"/>
  <cols>
    <col min="1" max="1" width="23.5703125" bestFit="1" customWidth="1"/>
    <col min="2" max="2" width="31.5703125" customWidth="1"/>
    <col min="3" max="3" width="19.85546875" style="3"/>
    <col min="5" max="5" width="24.28515625" bestFit="1" customWidth="1"/>
    <col min="6" max="6" width="56.140625" bestFit="1" customWidth="1"/>
    <col min="7" max="7" width="19.85546875" style="3"/>
  </cols>
  <sheetData>
    <row r="1" spans="1:7" x14ac:dyDescent="0.25">
      <c r="A1" s="1" t="s">
        <v>40</v>
      </c>
      <c r="B1" s="1" t="s">
        <v>0</v>
      </c>
      <c r="C1" s="2" t="s">
        <v>1</v>
      </c>
      <c r="E1" s="4" t="s">
        <v>4</v>
      </c>
      <c r="F1" s="4" t="s">
        <v>2</v>
      </c>
      <c r="G1" s="5" t="s">
        <v>1</v>
      </c>
    </row>
    <row r="2" spans="1:7" x14ac:dyDescent="0.25">
      <c r="A2" s="6"/>
      <c r="B2" s="6" t="s">
        <v>37</v>
      </c>
      <c r="C2" s="7">
        <v>20</v>
      </c>
      <c r="E2" s="6"/>
      <c r="F2" s="6" t="s">
        <v>26</v>
      </c>
      <c r="G2" s="7">
        <v>525.83000000000004</v>
      </c>
    </row>
    <row r="3" spans="1:7" x14ac:dyDescent="0.25">
      <c r="A3" s="6"/>
      <c r="B3" s="6" t="s">
        <v>43</v>
      </c>
      <c r="C3" s="7">
        <v>4000</v>
      </c>
      <c r="E3" s="6"/>
      <c r="F3" s="6" t="s">
        <v>45</v>
      </c>
      <c r="G3" s="7">
        <v>51.83</v>
      </c>
    </row>
    <row r="4" spans="1:7" x14ac:dyDescent="0.25">
      <c r="A4" s="6"/>
      <c r="B4" s="6" t="s">
        <v>162</v>
      </c>
      <c r="C4" s="7">
        <v>15</v>
      </c>
      <c r="E4" s="6"/>
      <c r="F4" s="6" t="s">
        <v>46</v>
      </c>
      <c r="G4" s="7">
        <v>567</v>
      </c>
    </row>
    <row r="5" spans="1:7" x14ac:dyDescent="0.25">
      <c r="A5" s="6"/>
      <c r="B5" s="6" t="s">
        <v>37</v>
      </c>
      <c r="C5" s="7">
        <v>10</v>
      </c>
      <c r="E5" s="6"/>
      <c r="F5" s="6" t="s">
        <v>46</v>
      </c>
      <c r="G5" s="7">
        <v>485</v>
      </c>
    </row>
    <row r="6" spans="1:7" x14ac:dyDescent="0.25">
      <c r="A6" s="6"/>
      <c r="B6" s="6" t="s">
        <v>188</v>
      </c>
      <c r="C6" s="7">
        <v>3500</v>
      </c>
      <c r="E6" s="6"/>
      <c r="F6" s="6" t="s">
        <v>45</v>
      </c>
      <c r="G6" s="7">
        <v>21.47</v>
      </c>
    </row>
    <row r="7" spans="1:7" x14ac:dyDescent="0.25">
      <c r="A7" s="6"/>
      <c r="B7" s="6" t="s">
        <v>176</v>
      </c>
      <c r="C7" s="7">
        <v>25</v>
      </c>
      <c r="E7" s="6"/>
      <c r="F7" s="6" t="s">
        <v>47</v>
      </c>
      <c r="G7" s="7">
        <v>462</v>
      </c>
    </row>
    <row r="8" spans="1:7" x14ac:dyDescent="0.25">
      <c r="A8" s="6"/>
      <c r="B8" s="6" t="s">
        <v>44</v>
      </c>
      <c r="C8" s="7">
        <v>650</v>
      </c>
      <c r="E8" s="6"/>
      <c r="F8" s="6" t="s">
        <v>45</v>
      </c>
      <c r="G8" s="7">
        <v>20.82</v>
      </c>
    </row>
    <row r="9" spans="1:7" x14ac:dyDescent="0.25">
      <c r="A9" s="6"/>
      <c r="B9" s="6" t="s">
        <v>175</v>
      </c>
      <c r="C9" s="7">
        <v>5</v>
      </c>
    </row>
    <row r="10" spans="1:7" x14ac:dyDescent="0.25">
      <c r="A10" s="6"/>
      <c r="B10" s="6" t="s">
        <v>165</v>
      </c>
      <c r="C10" s="7">
        <v>15</v>
      </c>
    </row>
    <row r="11" spans="1:7" x14ac:dyDescent="0.25">
      <c r="A11" s="6"/>
      <c r="B11" s="6" t="s">
        <v>171</v>
      </c>
      <c r="C11" s="7">
        <v>20</v>
      </c>
    </row>
    <row r="12" spans="1:7" x14ac:dyDescent="0.25">
      <c r="A12" s="6" t="s">
        <v>41</v>
      </c>
      <c r="B12" s="6" t="s">
        <v>168</v>
      </c>
      <c r="C12" s="7">
        <v>10</v>
      </c>
      <c r="E12" s="6" t="s">
        <v>6</v>
      </c>
      <c r="F12" s="9">
        <f>C2+C3+C4+C5+C6+C7+C8+C9+C10+C11</f>
        <v>8260</v>
      </c>
    </row>
    <row r="13" spans="1:7" x14ac:dyDescent="0.25">
      <c r="A13" s="6"/>
      <c r="B13" s="6" t="s">
        <v>162</v>
      </c>
      <c r="C13" s="7">
        <v>15</v>
      </c>
      <c r="E13" s="6" t="s">
        <v>7</v>
      </c>
      <c r="F13" s="7">
        <f>C12+C13+C14+C15+C16+C17</f>
        <v>120</v>
      </c>
    </row>
    <row r="14" spans="1:7" x14ac:dyDescent="0.25">
      <c r="A14" s="6"/>
      <c r="B14" s="6" t="s">
        <v>172</v>
      </c>
      <c r="C14" s="7">
        <v>50</v>
      </c>
      <c r="E14" s="6" t="s">
        <v>8</v>
      </c>
      <c r="F14" s="7">
        <f>C18+C19+C20+C21+C22+C23+C24+C25+C26+C27+C28+C29</f>
        <v>4510</v>
      </c>
    </row>
    <row r="15" spans="1:7" x14ac:dyDescent="0.25">
      <c r="A15" s="6"/>
      <c r="B15" s="6" t="s">
        <v>171</v>
      </c>
      <c r="C15" s="7">
        <v>20</v>
      </c>
      <c r="E15" s="6" t="s">
        <v>9</v>
      </c>
      <c r="F15" s="7">
        <f>F12+F13+F14</f>
        <v>12890</v>
      </c>
    </row>
    <row r="16" spans="1:7" x14ac:dyDescent="0.25">
      <c r="A16" s="6"/>
      <c r="B16" s="6" t="s">
        <v>165</v>
      </c>
      <c r="C16" s="7">
        <v>15</v>
      </c>
      <c r="E16" s="6" t="s">
        <v>10</v>
      </c>
      <c r="F16" s="7">
        <f>G2+G3+G4+G5</f>
        <v>1629.66</v>
      </c>
    </row>
    <row r="17" spans="1:6" x14ac:dyDescent="0.25">
      <c r="A17" s="6"/>
      <c r="B17" s="6" t="s">
        <v>168</v>
      </c>
      <c r="C17" s="7">
        <v>10</v>
      </c>
      <c r="E17" s="1" t="s">
        <v>48</v>
      </c>
      <c r="F17" s="2">
        <f>F15-F16</f>
        <v>11260.34</v>
      </c>
    </row>
    <row r="18" spans="1:6" x14ac:dyDescent="0.25">
      <c r="A18" s="6" t="s">
        <v>42</v>
      </c>
      <c r="B18" s="6" t="s">
        <v>189</v>
      </c>
      <c r="C18" s="7">
        <v>100</v>
      </c>
    </row>
    <row r="19" spans="1:6" x14ac:dyDescent="0.25">
      <c r="A19" s="6"/>
      <c r="B19" s="6" t="s">
        <v>176</v>
      </c>
      <c r="C19" s="7">
        <v>25</v>
      </c>
    </row>
    <row r="20" spans="1:6" x14ac:dyDescent="0.25">
      <c r="A20" s="6"/>
      <c r="B20" s="6" t="s">
        <v>162</v>
      </c>
      <c r="C20" s="7">
        <v>15</v>
      </c>
    </row>
    <row r="21" spans="1:6" x14ac:dyDescent="0.25">
      <c r="A21" s="6"/>
      <c r="B21" s="6" t="s">
        <v>190</v>
      </c>
      <c r="C21" s="7">
        <v>50</v>
      </c>
    </row>
    <row r="22" spans="1:6" x14ac:dyDescent="0.25">
      <c r="A22" s="6"/>
      <c r="B22" s="6" t="s">
        <v>43</v>
      </c>
      <c r="C22" s="7">
        <v>2000</v>
      </c>
    </row>
    <row r="23" spans="1:6" x14ac:dyDescent="0.25">
      <c r="A23" s="6"/>
      <c r="B23" s="6" t="s">
        <v>176</v>
      </c>
      <c r="C23" s="7">
        <v>25</v>
      </c>
    </row>
    <row r="24" spans="1:6" x14ac:dyDescent="0.25">
      <c r="A24" s="6"/>
      <c r="B24" s="6" t="s">
        <v>173</v>
      </c>
      <c r="C24" s="7">
        <v>1000</v>
      </c>
    </row>
    <row r="25" spans="1:6" x14ac:dyDescent="0.25">
      <c r="A25" s="6"/>
      <c r="B25" s="6" t="s">
        <v>171</v>
      </c>
      <c r="C25" s="7">
        <v>20</v>
      </c>
    </row>
    <row r="26" spans="1:6" x14ac:dyDescent="0.25">
      <c r="A26" s="6"/>
      <c r="B26" s="6" t="s">
        <v>165</v>
      </c>
      <c r="C26" s="7">
        <v>15</v>
      </c>
    </row>
    <row r="27" spans="1:6" x14ac:dyDescent="0.25">
      <c r="A27" s="6"/>
      <c r="B27" s="6" t="s">
        <v>168</v>
      </c>
      <c r="C27" s="7">
        <v>10</v>
      </c>
    </row>
    <row r="28" spans="1:6" x14ac:dyDescent="0.25">
      <c r="A28" s="6"/>
      <c r="B28" s="6" t="s">
        <v>191</v>
      </c>
      <c r="C28" s="7">
        <v>250</v>
      </c>
    </row>
    <row r="29" spans="1:6" x14ac:dyDescent="0.25">
      <c r="A29" s="6"/>
      <c r="B29" s="6" t="s">
        <v>192</v>
      </c>
      <c r="C29" s="7">
        <v>1000</v>
      </c>
    </row>
    <row r="30" spans="1:6" x14ac:dyDescent="0.25">
      <c r="A30" s="6"/>
      <c r="B30" s="6"/>
      <c r="C30" s="7"/>
    </row>
    <row r="31" spans="1:6" x14ac:dyDescent="0.25">
      <c r="A31" s="6"/>
      <c r="B31" s="6"/>
      <c r="C31" s="7"/>
    </row>
    <row r="32" spans="1:6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 t="s">
        <v>3</v>
      </c>
      <c r="B36" s="6"/>
      <c r="C36" s="7"/>
    </row>
    <row r="37" spans="1:3" x14ac:dyDescent="0.25">
      <c r="A37" s="6" t="s">
        <v>3</v>
      </c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E911-2C72-4F6B-BD97-7D17591CBD48}">
  <dimension ref="A1:B15"/>
  <sheetViews>
    <sheetView workbookViewId="0">
      <selection activeCell="B16" sqref="B16"/>
    </sheetView>
  </sheetViews>
  <sheetFormatPr defaultRowHeight="15" x14ac:dyDescent="0.25"/>
  <cols>
    <col min="1" max="1" width="30.5703125" bestFit="1" customWidth="1"/>
    <col min="2" max="2" width="11.28515625" bestFit="1" customWidth="1"/>
  </cols>
  <sheetData>
    <row r="1" spans="1:2" x14ac:dyDescent="0.25">
      <c r="A1" s="17" t="s">
        <v>153</v>
      </c>
    </row>
    <row r="3" spans="1:2" x14ac:dyDescent="0.25">
      <c r="A3" s="18" t="s">
        <v>145</v>
      </c>
      <c r="B3" s="19">
        <f>'Q1'!F15</f>
        <v>2555.15</v>
      </c>
    </row>
    <row r="4" spans="1:2" x14ac:dyDescent="0.25">
      <c r="A4" s="18" t="s">
        <v>146</v>
      </c>
      <c r="B4" s="19">
        <f>'Q2 '!F15</f>
        <v>1394.32</v>
      </c>
    </row>
    <row r="5" spans="1:2" x14ac:dyDescent="0.25">
      <c r="A5" s="18" t="s">
        <v>147</v>
      </c>
      <c r="B5" s="19">
        <f>'Q3'!F15</f>
        <v>4312.0300000000007</v>
      </c>
    </row>
    <row r="6" spans="1:2" x14ac:dyDescent="0.25">
      <c r="A6" s="18" t="s">
        <v>148</v>
      </c>
      <c r="B6" s="19">
        <f>'Q4'!F15</f>
        <v>12890</v>
      </c>
    </row>
    <row r="7" spans="1:2" x14ac:dyDescent="0.25">
      <c r="A7" s="18" t="s">
        <v>154</v>
      </c>
      <c r="B7" s="19">
        <f>B3+B4+B5+B6</f>
        <v>21151.5</v>
      </c>
    </row>
    <row r="9" spans="1:2" x14ac:dyDescent="0.25">
      <c r="A9" s="4" t="s">
        <v>149</v>
      </c>
      <c r="B9" s="20">
        <f>'Q1'!F16</f>
        <v>3025.7500000000005</v>
      </c>
    </row>
    <row r="10" spans="1:2" x14ac:dyDescent="0.25">
      <c r="A10" s="4" t="s">
        <v>150</v>
      </c>
      <c r="B10" s="20">
        <f>'Q2 '!F16</f>
        <v>2533.23</v>
      </c>
    </row>
    <row r="11" spans="1:2" x14ac:dyDescent="0.25">
      <c r="A11" s="4" t="s">
        <v>151</v>
      </c>
      <c r="B11" s="20">
        <f>'Q3'!F16</f>
        <v>2189.38</v>
      </c>
    </row>
    <row r="12" spans="1:2" x14ac:dyDescent="0.25">
      <c r="A12" s="4" t="s">
        <v>152</v>
      </c>
      <c r="B12" s="20">
        <f>'Q4'!F16</f>
        <v>1629.66</v>
      </c>
    </row>
    <row r="13" spans="1:2" x14ac:dyDescent="0.25">
      <c r="A13" s="4" t="s">
        <v>155</v>
      </c>
      <c r="B13" s="20">
        <f>SUM(B9:B12)</f>
        <v>9378.02</v>
      </c>
    </row>
    <row r="15" spans="1:2" x14ac:dyDescent="0.25">
      <c r="A15" s="18" t="s">
        <v>156</v>
      </c>
      <c r="B15" s="19">
        <f>B7-B13</f>
        <v>11773.48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7448-BD77-421C-80E2-731D348D15AA}">
  <dimension ref="A1:A100"/>
  <sheetViews>
    <sheetView workbookViewId="0">
      <selection activeCell="C5" sqref="C5"/>
    </sheetView>
  </sheetViews>
  <sheetFormatPr defaultRowHeight="15" x14ac:dyDescent="0.25"/>
  <cols>
    <col min="1" max="1" width="62.42578125" bestFit="1" customWidth="1"/>
    <col min="3" max="3" width="62.42578125" bestFit="1" customWidth="1"/>
  </cols>
  <sheetData>
    <row r="1" spans="1:1" x14ac:dyDescent="0.25">
      <c r="A1" s="16" t="s">
        <v>49</v>
      </c>
    </row>
    <row r="2" spans="1:1" x14ac:dyDescent="0.25">
      <c r="A2" s="16" t="s">
        <v>50</v>
      </c>
    </row>
    <row r="3" spans="1:1" x14ac:dyDescent="0.25">
      <c r="A3" s="16" t="s">
        <v>51</v>
      </c>
    </row>
    <row r="4" spans="1:1" x14ac:dyDescent="0.25">
      <c r="A4" s="13"/>
    </row>
    <row r="5" spans="1:1" x14ac:dyDescent="0.25">
      <c r="A5" s="14" t="s">
        <v>52</v>
      </c>
    </row>
    <row r="6" spans="1:1" x14ac:dyDescent="0.25">
      <c r="A6" s="14" t="s">
        <v>53</v>
      </c>
    </row>
    <row r="7" spans="1:1" x14ac:dyDescent="0.25">
      <c r="A7" s="14" t="s">
        <v>54</v>
      </c>
    </row>
    <row r="8" spans="1:1" x14ac:dyDescent="0.25">
      <c r="A8" s="14" t="s">
        <v>55</v>
      </c>
    </row>
    <row r="9" spans="1:1" x14ac:dyDescent="0.25">
      <c r="A9" s="14" t="s">
        <v>56</v>
      </c>
    </row>
    <row r="10" spans="1:1" x14ac:dyDescent="0.25">
      <c r="A10" s="14" t="s">
        <v>57</v>
      </c>
    </row>
    <row r="11" spans="1:1" x14ac:dyDescent="0.25">
      <c r="A11" s="14" t="s">
        <v>58</v>
      </c>
    </row>
    <row r="12" spans="1:1" x14ac:dyDescent="0.25">
      <c r="A12" s="14" t="s">
        <v>59</v>
      </c>
    </row>
    <row r="13" spans="1:1" x14ac:dyDescent="0.25">
      <c r="A13" s="14" t="s">
        <v>60</v>
      </c>
    </row>
    <row r="14" spans="1:1" x14ac:dyDescent="0.25">
      <c r="A14" s="14" t="s">
        <v>61</v>
      </c>
    </row>
    <row r="15" spans="1:1" x14ac:dyDescent="0.25">
      <c r="A15" s="14" t="s">
        <v>62</v>
      </c>
    </row>
    <row r="16" spans="1:1" x14ac:dyDescent="0.25">
      <c r="A16" s="14" t="s">
        <v>63</v>
      </c>
    </row>
    <row r="17" spans="1:1" x14ac:dyDescent="0.25">
      <c r="A17" s="14" t="s">
        <v>64</v>
      </c>
    </row>
    <row r="19" spans="1:1" x14ac:dyDescent="0.25">
      <c r="A19" s="15" t="s">
        <v>65</v>
      </c>
    </row>
    <row r="20" spans="1:1" x14ac:dyDescent="0.25">
      <c r="A20" s="15" t="s">
        <v>66</v>
      </c>
    </row>
    <row r="21" spans="1:1" x14ac:dyDescent="0.25">
      <c r="A21" s="15" t="s">
        <v>67</v>
      </c>
    </row>
    <row r="22" spans="1:1" x14ac:dyDescent="0.25">
      <c r="A22" s="15" t="s">
        <v>68</v>
      </c>
    </row>
    <row r="23" spans="1:1" x14ac:dyDescent="0.25">
      <c r="A23" s="15" t="s">
        <v>69</v>
      </c>
    </row>
    <row r="24" spans="1:1" x14ac:dyDescent="0.25">
      <c r="A24" s="15" t="s">
        <v>70</v>
      </c>
    </row>
    <row r="25" spans="1:1" x14ac:dyDescent="0.25">
      <c r="A25" s="15" t="s">
        <v>71</v>
      </c>
    </row>
    <row r="26" spans="1:1" x14ac:dyDescent="0.25">
      <c r="A26" s="15" t="s">
        <v>72</v>
      </c>
    </row>
    <row r="27" spans="1:1" x14ac:dyDescent="0.25">
      <c r="A27" s="15" t="s">
        <v>73</v>
      </c>
    </row>
    <row r="28" spans="1:1" x14ac:dyDescent="0.25">
      <c r="A28" s="15" t="s">
        <v>74</v>
      </c>
    </row>
    <row r="29" spans="1:1" x14ac:dyDescent="0.25">
      <c r="A29" s="15" t="s">
        <v>75</v>
      </c>
    </row>
    <row r="30" spans="1:1" x14ac:dyDescent="0.25">
      <c r="A30" s="15" t="s">
        <v>76</v>
      </c>
    </row>
    <row r="31" spans="1:1" x14ac:dyDescent="0.25">
      <c r="A31" s="15" t="s">
        <v>77</v>
      </c>
    </row>
    <row r="32" spans="1:1" x14ac:dyDescent="0.25">
      <c r="A32" s="15" t="s">
        <v>78</v>
      </c>
    </row>
    <row r="33" spans="1:1" x14ac:dyDescent="0.25">
      <c r="A33" s="15" t="s">
        <v>79</v>
      </c>
    </row>
    <row r="34" spans="1:1" x14ac:dyDescent="0.25">
      <c r="A34" s="15" t="s">
        <v>80</v>
      </c>
    </row>
    <row r="35" spans="1:1" x14ac:dyDescent="0.25">
      <c r="A35" s="15" t="s">
        <v>81</v>
      </c>
    </row>
    <row r="36" spans="1:1" x14ac:dyDescent="0.25">
      <c r="A36" s="15" t="s">
        <v>82</v>
      </c>
    </row>
    <row r="37" spans="1:1" x14ac:dyDescent="0.25">
      <c r="A37" s="15" t="s">
        <v>83</v>
      </c>
    </row>
    <row r="38" spans="1:1" x14ac:dyDescent="0.25">
      <c r="A38" s="15" t="s">
        <v>84</v>
      </c>
    </row>
    <row r="39" spans="1:1" x14ac:dyDescent="0.25">
      <c r="A39" s="15" t="s">
        <v>85</v>
      </c>
    </row>
    <row r="40" spans="1:1" x14ac:dyDescent="0.25">
      <c r="A40" s="15" t="s">
        <v>86</v>
      </c>
    </row>
    <row r="41" spans="1:1" x14ac:dyDescent="0.25">
      <c r="A41" s="15" t="s">
        <v>87</v>
      </c>
    </row>
    <row r="42" spans="1:1" x14ac:dyDescent="0.25">
      <c r="A42" s="15" t="s">
        <v>88</v>
      </c>
    </row>
    <row r="43" spans="1:1" x14ac:dyDescent="0.25">
      <c r="A43" s="15" t="s">
        <v>89</v>
      </c>
    </row>
    <row r="44" spans="1:1" x14ac:dyDescent="0.25">
      <c r="A44" s="15" t="s">
        <v>90</v>
      </c>
    </row>
    <row r="45" spans="1:1" x14ac:dyDescent="0.25">
      <c r="A45" s="15" t="s">
        <v>91</v>
      </c>
    </row>
    <row r="46" spans="1:1" x14ac:dyDescent="0.25">
      <c r="A46" s="15" t="s">
        <v>92</v>
      </c>
    </row>
    <row r="47" spans="1:1" x14ac:dyDescent="0.25">
      <c r="A47" s="15" t="s">
        <v>93</v>
      </c>
    </row>
    <row r="48" spans="1:1" x14ac:dyDescent="0.25">
      <c r="A48" s="15" t="s">
        <v>94</v>
      </c>
    </row>
    <row r="49" spans="1:1" x14ac:dyDescent="0.25">
      <c r="A49" s="15" t="s">
        <v>95</v>
      </c>
    </row>
    <row r="50" spans="1:1" x14ac:dyDescent="0.25">
      <c r="A50" s="15" t="s">
        <v>96</v>
      </c>
    </row>
    <row r="51" spans="1:1" x14ac:dyDescent="0.25">
      <c r="A51" s="15" t="s">
        <v>97</v>
      </c>
    </row>
    <row r="52" spans="1:1" x14ac:dyDescent="0.25">
      <c r="A52" s="15" t="s">
        <v>98</v>
      </c>
    </row>
    <row r="53" spans="1:1" x14ac:dyDescent="0.25">
      <c r="A53" s="15" t="s">
        <v>99</v>
      </c>
    </row>
    <row r="54" spans="1:1" x14ac:dyDescent="0.25">
      <c r="A54" s="15" t="s">
        <v>100</v>
      </c>
    </row>
    <row r="55" spans="1:1" x14ac:dyDescent="0.25">
      <c r="A55" s="15" t="s">
        <v>101</v>
      </c>
    </row>
    <row r="56" spans="1:1" x14ac:dyDescent="0.25">
      <c r="A56" s="15" t="s">
        <v>102</v>
      </c>
    </row>
    <row r="57" spans="1:1" x14ac:dyDescent="0.25">
      <c r="A57" s="15" t="s">
        <v>103</v>
      </c>
    </row>
    <row r="58" spans="1:1" x14ac:dyDescent="0.25">
      <c r="A58" s="15" t="s">
        <v>104</v>
      </c>
    </row>
    <row r="59" spans="1:1" x14ac:dyDescent="0.25">
      <c r="A59" s="15" t="s">
        <v>95</v>
      </c>
    </row>
    <row r="60" spans="1:1" x14ac:dyDescent="0.25">
      <c r="A60" s="15" t="s">
        <v>105</v>
      </c>
    </row>
    <row r="61" spans="1:1" x14ac:dyDescent="0.25">
      <c r="A61" s="15" t="s">
        <v>106</v>
      </c>
    </row>
    <row r="62" spans="1:1" x14ac:dyDescent="0.25">
      <c r="A62" s="15" t="s">
        <v>107</v>
      </c>
    </row>
    <row r="63" spans="1:1" x14ac:dyDescent="0.25">
      <c r="A63" s="15" t="s">
        <v>108</v>
      </c>
    </row>
    <row r="64" spans="1:1" x14ac:dyDescent="0.25">
      <c r="A64" s="15" t="s">
        <v>109</v>
      </c>
    </row>
    <row r="65" spans="1:1" x14ac:dyDescent="0.25">
      <c r="A65" s="15" t="s">
        <v>110</v>
      </c>
    </row>
    <row r="66" spans="1:1" x14ac:dyDescent="0.25">
      <c r="A66" s="15" t="s">
        <v>111</v>
      </c>
    </row>
    <row r="67" spans="1:1" x14ac:dyDescent="0.25">
      <c r="A67" s="15" t="s">
        <v>112</v>
      </c>
    </row>
    <row r="68" spans="1:1" x14ac:dyDescent="0.25">
      <c r="A68" s="15" t="s">
        <v>113</v>
      </c>
    </row>
    <row r="69" spans="1:1" x14ac:dyDescent="0.25">
      <c r="A69" s="15" t="s">
        <v>114</v>
      </c>
    </row>
    <row r="70" spans="1:1" x14ac:dyDescent="0.25">
      <c r="A70" s="15" t="s">
        <v>115</v>
      </c>
    </row>
    <row r="71" spans="1:1" x14ac:dyDescent="0.25">
      <c r="A71" s="15" t="s">
        <v>116</v>
      </c>
    </row>
    <row r="72" spans="1:1" x14ac:dyDescent="0.25">
      <c r="A72" s="15" t="s">
        <v>117</v>
      </c>
    </row>
    <row r="73" spans="1:1" x14ac:dyDescent="0.25">
      <c r="A73" s="15" t="s">
        <v>118</v>
      </c>
    </row>
    <row r="74" spans="1:1" x14ac:dyDescent="0.25">
      <c r="A74" s="15" t="s">
        <v>119</v>
      </c>
    </row>
    <row r="75" spans="1:1" x14ac:dyDescent="0.25">
      <c r="A75" s="15" t="s">
        <v>120</v>
      </c>
    </row>
    <row r="76" spans="1:1" x14ac:dyDescent="0.25">
      <c r="A76" s="15" t="s">
        <v>121</v>
      </c>
    </row>
    <row r="77" spans="1:1" x14ac:dyDescent="0.25">
      <c r="A77" s="15" t="s">
        <v>122</v>
      </c>
    </row>
    <row r="78" spans="1:1" x14ac:dyDescent="0.25">
      <c r="A78" s="15" t="s">
        <v>123</v>
      </c>
    </row>
    <row r="79" spans="1:1" x14ac:dyDescent="0.25">
      <c r="A79" s="15" t="s">
        <v>124</v>
      </c>
    </row>
    <row r="80" spans="1:1" x14ac:dyDescent="0.25">
      <c r="A80" s="15" t="s">
        <v>125</v>
      </c>
    </row>
    <row r="81" spans="1:1" x14ac:dyDescent="0.25">
      <c r="A81" s="15" t="s">
        <v>126</v>
      </c>
    </row>
    <row r="82" spans="1:1" x14ac:dyDescent="0.25">
      <c r="A82" s="15" t="s">
        <v>127</v>
      </c>
    </row>
    <row r="83" spans="1:1" x14ac:dyDescent="0.25">
      <c r="A83" s="15" t="s">
        <v>128</v>
      </c>
    </row>
    <row r="84" spans="1:1" x14ac:dyDescent="0.25">
      <c r="A84" s="15" t="s">
        <v>129</v>
      </c>
    </row>
    <row r="85" spans="1:1" x14ac:dyDescent="0.25">
      <c r="A85" s="15" t="s">
        <v>130</v>
      </c>
    </row>
    <row r="86" spans="1:1" x14ac:dyDescent="0.25">
      <c r="A86" s="15" t="s">
        <v>131</v>
      </c>
    </row>
    <row r="87" spans="1:1" x14ac:dyDescent="0.25">
      <c r="A87" s="15" t="s">
        <v>132</v>
      </c>
    </row>
    <row r="88" spans="1:1" x14ac:dyDescent="0.25">
      <c r="A88" s="15" t="s">
        <v>133</v>
      </c>
    </row>
    <row r="89" spans="1:1" x14ac:dyDescent="0.25">
      <c r="A89" s="15" t="s">
        <v>134</v>
      </c>
    </row>
    <row r="90" spans="1:1" x14ac:dyDescent="0.25">
      <c r="A90" s="15" t="s">
        <v>135</v>
      </c>
    </row>
    <row r="91" spans="1:1" x14ac:dyDescent="0.25">
      <c r="A91" s="15" t="s">
        <v>136</v>
      </c>
    </row>
    <row r="92" spans="1:1" x14ac:dyDescent="0.25">
      <c r="A92" s="15" t="s">
        <v>137</v>
      </c>
    </row>
    <row r="93" spans="1:1" x14ac:dyDescent="0.25">
      <c r="A93" s="15" t="s">
        <v>138</v>
      </c>
    </row>
    <row r="94" spans="1:1" x14ac:dyDescent="0.25">
      <c r="A94" s="15" t="s">
        <v>139</v>
      </c>
    </row>
    <row r="95" spans="1:1" x14ac:dyDescent="0.25">
      <c r="A95" s="15" t="s">
        <v>140</v>
      </c>
    </row>
    <row r="96" spans="1:1" x14ac:dyDescent="0.25">
      <c r="A96" s="15" t="s">
        <v>141</v>
      </c>
    </row>
    <row r="97" spans="1:1" x14ac:dyDescent="0.25">
      <c r="A97" s="15" t="s">
        <v>142</v>
      </c>
    </row>
    <row r="98" spans="1:1" x14ac:dyDescent="0.25">
      <c r="A98" s="15" t="s">
        <v>143</v>
      </c>
    </row>
    <row r="100" spans="1:1" x14ac:dyDescent="0.25">
      <c r="A100" s="15" t="s">
        <v>144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Q1</vt:lpstr>
      <vt:lpstr>Q2 </vt:lpstr>
      <vt:lpstr>Q3</vt:lpstr>
      <vt:lpstr>Q4</vt:lpstr>
      <vt:lpstr>2021</vt:lpstr>
      <vt:lpstr>Kost 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farhan sheeqow</dc:creator>
  <cp:lastModifiedBy>Westerkamp, R.</cp:lastModifiedBy>
  <dcterms:created xsi:type="dcterms:W3CDTF">2021-01-16T12:20:42Z</dcterms:created>
  <dcterms:modified xsi:type="dcterms:W3CDTF">2022-01-07T09:22:07Z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59928c-a1b6-4091-8e58-718ce79b9c47_Enabled">
    <vt:lpwstr>true</vt:lpwstr>
  </property>
  <property fmtid="{D5CDD505-2E9C-101B-9397-08002B2CF9AE}" pid="3" name="MSIP_Label_d759928c-a1b6-4091-8e58-718ce79b9c47_SetDate">
    <vt:lpwstr>2022-01-05T09:49:30Z</vt:lpwstr>
  </property>
  <property fmtid="{D5CDD505-2E9C-101B-9397-08002B2CF9AE}" pid="4" name="MSIP_Label_d759928c-a1b6-4091-8e58-718ce79b9c47_Method">
    <vt:lpwstr>Privileged</vt:lpwstr>
  </property>
  <property fmtid="{D5CDD505-2E9C-101B-9397-08002B2CF9AE}" pid="5" name="MSIP_Label_d759928c-a1b6-4091-8e58-718ce79b9c47_Name">
    <vt:lpwstr>d759928c-a1b6-4091-8e58-718ce79b9c47</vt:lpwstr>
  </property>
  <property fmtid="{D5CDD505-2E9C-101B-9397-08002B2CF9AE}" pid="6" name="MSIP_Label_d759928c-a1b6-4091-8e58-718ce79b9c47_SiteId">
    <vt:lpwstr>3a15904d-3fd9-4256-a753-beb05cdf0c6d</vt:lpwstr>
  </property>
  <property fmtid="{D5CDD505-2E9C-101B-9397-08002B2CF9AE}" pid="7" name="MSIP_Label_d759928c-a1b6-4091-8e58-718ce79b9c47_ActionId">
    <vt:lpwstr>33dcfd57-144a-4110-a38e-523635184c4a</vt:lpwstr>
  </property>
  <property fmtid="{D5CDD505-2E9C-101B-9397-08002B2CF9AE}" pid="8" name="MSIP_Label_d759928c-a1b6-4091-8e58-718ce79b9c47_ContentBits">
    <vt:lpwstr>0</vt:lpwstr>
  </property>
</Properties>
</file>